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<sst xmlns="http://schemas.openxmlformats.org/spreadsheetml/2006/main" count="118" uniqueCount="54">
  <si>
    <t xml:space="preserve">                            MODIFICAREA ELEMENTELOR DE IDENTIFICARE ŞI VALORII DE INVENTAR</t>
  </si>
  <si>
    <t>Nr. Crt.</t>
  </si>
  <si>
    <t>Denumirea bunului</t>
  </si>
  <si>
    <t xml:space="preserve">  Nr. inventar</t>
  </si>
  <si>
    <t>Incadrare cf. HG 2139/2004</t>
  </si>
  <si>
    <t>Durata normala de functionare        ANI</t>
  </si>
  <si>
    <t>Valoare Inventar Iniţială</t>
  </si>
  <si>
    <t>Diferenţe</t>
  </si>
  <si>
    <t xml:space="preserve">Valoare Inventar Nouă </t>
  </si>
  <si>
    <t>ADMINISTRATOR</t>
  </si>
  <si>
    <t>STR. N. PLOPSOR SE MAJOREAZA VALOAREA DE LA 339771,43LEI LA VALOAREA TOTALA DE 6208041,83LEI</t>
  </si>
  <si>
    <t>1.3.7.2</t>
  </si>
  <si>
    <t>25</t>
  </si>
  <si>
    <t>CLM</t>
  </si>
  <si>
    <t>STR. TH. AMAN SE MAJOREAZA VALOAREA DE LA 390515,45LEI LA VALOAREA TOTALA DE 4177303,38LEI</t>
  </si>
  <si>
    <t>STR. P. MOSOIU SE MAJOREAZA VALOAREA DE LA 71846,31LEI LA VALOAREA TOTALA DE 19888844,91 LEI</t>
  </si>
  <si>
    <t>STR. BUZESTI SE MAJOREAZA VALOAREA DE LA 512132,17LEI LA VALOAREA TOTALA DE 6205574,61LEI</t>
  </si>
  <si>
    <t>STR. OLTET SE MAJOREAZA VALOAREA DE LA 380757,45LEI LA VALOAREA TOTALA DE 6024918,55LEI</t>
  </si>
  <si>
    <t>STR. LIPSCANI SE MAJOREAZA VALOAREA DE LA 463546,39LEI LA VALOAREA TOTALA DE 888246,38LEI</t>
  </si>
  <si>
    <t>STR. R. ROLLAND SE MAJOREAZA VALOAREA DE LA 67365,46LEI LA VALOAREA TOTALA DE 3203473,96LEI</t>
  </si>
  <si>
    <t>STR. TR. DEMETRESCU SE MAJOREAZA VALOAREA DE LA 364487,93LEI LA VALOAREA TOTALA DE 4198279,77LEI</t>
  </si>
  <si>
    <t>STR. DREPTATII SE MAJOREAZA VALOAREA DE LA 82485,42LEI LA VALOAREA TOTALA DE 1628616,92LEI</t>
  </si>
  <si>
    <t>STR. R. MUNCITOARE SE MAJOREAZA VALOAREA DE LA 533903,08 LEI LA VALOAREA TOTALA DE 533903,08LEI</t>
  </si>
  <si>
    <t>30911,6,39</t>
  </si>
  <si>
    <t>REŢEA CANALIZARE MENAJERĂ STR. N. PLOPSOR    93ML</t>
  </si>
  <si>
    <t>1.8.7.</t>
  </si>
  <si>
    <t>CAO</t>
  </si>
  <si>
    <t>REŢEA CANALIZARE MENAJERĂ STR. TH. AMAN     142ML</t>
  </si>
  <si>
    <t>REŢEA CANALIZARE MENAJERĂ STR. LIPSCANI      221ML</t>
  </si>
  <si>
    <t>REŢEA CANALIZARE MENAJERĂ STR. R. ROLLAND   171ML</t>
  </si>
  <si>
    <t>REŢEA CANALIZARE MENAJERĂ STR. OLTET           167ML</t>
  </si>
  <si>
    <t>REŢEA CANALIZARE MENAJERĂ STR. PANAIT MOSOIU 76ML</t>
  </si>
  <si>
    <t>REŢEA CANALIZARE MENAJERĂ STR. BUZESTI    315,61ML</t>
  </si>
  <si>
    <t>REŢEA CANALIZARE MENAJERĂ STR. R. MUNCITOARE  157ML</t>
  </si>
  <si>
    <t>REŢEA CANALIZARE MENAJERĂ STR. TR. DEMETRESCU 163ML</t>
  </si>
  <si>
    <t>REŢEA CANALIZARE PLUVIALĂ STR. N. PLOPSOR      65ML</t>
  </si>
  <si>
    <t>REŢEA CANALIZARE PLUVIALĂ STR. TH. AMAN      188ML</t>
  </si>
  <si>
    <t>REŢEA CANALIZARE PLUVIALĂ STR. LIPSCANI        221ML</t>
  </si>
  <si>
    <t>REŢEA CANALIZARE PLUVIALĂ STR. R. ROLLAND     89ML</t>
  </si>
  <si>
    <t>REŢEA CANALIZARE PLUVIALĂ STR. OLTET            267ML</t>
  </si>
  <si>
    <t>REŢEA CANALIZARE PLUVIALĂ STR. PANAIT MOSOIU 76ML</t>
  </si>
  <si>
    <t>REŢEA CANALIZARE PLUVIALĂ STR. BUZESTI          200ML</t>
  </si>
  <si>
    <t>REŢEA CANALIZARE PLUVIALĂ STR. R. MUNCITOARE 157ML</t>
  </si>
  <si>
    <t>REŢEA CANALIZARE PLUVIALĂ STR. DREPTĂŢII     157ML</t>
  </si>
  <si>
    <t>REŢEA CANALIZARE PLUVIALĂ STR. TR. DEMETRESCU 163ML</t>
  </si>
  <si>
    <t>CAMIN PENTRU PERSOANE VARSNICE REABILITARE SI MODERNIZARE BLOC H7 STR. TABACI, NR. 3</t>
  </si>
  <si>
    <t>CAMINUL PERSOANE VARSNICE</t>
  </si>
  <si>
    <t xml:space="preserve">STR POPOVA SE MAJOREAZĂ SUPRAFAŢA DE LA 5175MP SI VALOAREA DE 1029856,69LEI LA SUPRAFAŢA DIN MĂSURĂTORI DE 5854MP SI VALOAREA DE 1164981,84LEI </t>
  </si>
  <si>
    <t>1.9.5.</t>
  </si>
  <si>
    <t xml:space="preserve">STR MIRASLAU SE MAJOREAZĂ SUPRAFAŢA DE LA 2750MP SI VALOAREA DE 766167,84LEI LA SUPRAFAŢA DIN MĂSURĂTORI DE 3340MP SI VALOAREA DE 930540,66LEI </t>
  </si>
  <si>
    <t xml:space="preserve">STR NEDEIA SE MAJOREAZĂ SUPRAFAŢA DE LA 1680MP SI VALOAREA DE 267468,23LEI LA SUPRAFAŢA DIN MĂSURĂTORI DE 2305MP SI VALOAREA DE366972,77LEI </t>
  </si>
  <si>
    <r>
      <t xml:space="preserve">                             </t>
    </r>
    <r>
      <rPr>
        <b/>
        <sz val="11"/>
        <color indexed="8"/>
        <rFont val="Calibri"/>
        <family val="2"/>
      </rPr>
      <t>ANEXA NR.2 LA  HOTĂRÂREA 138/2018</t>
    </r>
  </si>
  <si>
    <t xml:space="preserve">              PREȘEDINTE DE ȘEDINȚĂ,</t>
  </si>
  <si>
    <r>
      <t xml:space="preserve">                         </t>
    </r>
    <r>
      <rPr>
        <b/>
        <sz val="11"/>
        <color indexed="8"/>
        <rFont val="Calibri"/>
        <family val="2"/>
      </rPr>
      <t>Marius MIHAI</t>
    </r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</si>
</sst>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"/>
  </numFmts>
  <fonts count="46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43">
      <alignment/>
      <protection/>
    </xf>
    <xf numFmtId="0" fontId="3" fillId="0" borderId="0" xfId="43" applyFont="1" applyBorder="1">
      <alignment/>
      <protection/>
    </xf>
    <xf numFmtId="0" fontId="4" fillId="0" borderId="0" xfId="43" applyFont="1" applyBorder="1">
      <alignment/>
      <protection/>
    </xf>
    <xf numFmtId="0" fontId="2" fillId="0" borderId="0" xfId="43" applyBorder="1">
      <alignment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vertical="center"/>
      <protection/>
    </xf>
    <xf numFmtId="0" fontId="8" fillId="0" borderId="10" xfId="43" applyFont="1" applyBorder="1" applyAlignment="1">
      <alignment horizontal="center" vertical="center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43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9" fillId="0" borderId="10" xfId="43" applyFont="1" applyBorder="1" applyAlignment="1">
      <alignment horizontal="center" vertical="center" wrapText="1"/>
      <protection/>
    </xf>
    <xf numFmtId="2" fontId="9" fillId="0" borderId="10" xfId="43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9" fillId="0" borderId="10" xfId="43" applyFont="1" applyBorder="1" applyAlignment="1">
      <alignment horizontal="center" vertical="center" wrapText="1"/>
      <protection/>
    </xf>
    <xf numFmtId="2" fontId="9" fillId="0" borderId="10" xfId="4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64" fontId="13" fillId="0" borderId="10" xfId="43" applyNumberFormat="1" applyFont="1" applyBorder="1" applyAlignment="1">
      <alignment horizontal="center" vertical="center" wrapText="1"/>
      <protection/>
    </xf>
    <xf numFmtId="4" fontId="13" fillId="0" borderId="10" xfId="43" applyNumberFormat="1" applyFont="1" applyBorder="1" applyAlignment="1">
      <alignment horizontal="center" vertical="center" wrapText="1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0" fontId="2" fillId="0" borderId="10" xfId="43" applyBorder="1">
      <alignment/>
      <protection/>
    </xf>
    <xf numFmtId="0" fontId="0" fillId="0" borderId="10" xfId="0" applyBorder="1" applyAlignment="1">
      <alignment/>
    </xf>
    <xf numFmtId="0" fontId="9" fillId="0" borderId="10" xfId="43" applyFont="1" applyBorder="1" applyAlignment="1">
      <alignment horizontal="left" vertical="center" wrapText="1"/>
      <protection/>
    </xf>
    <xf numFmtId="0" fontId="9" fillId="0" borderId="10" xfId="43" applyFont="1" applyBorder="1" applyAlignment="1">
      <alignment horizontal="left"/>
      <protection/>
    </xf>
    <xf numFmtId="0" fontId="9" fillId="0" borderId="10" xfId="43" applyFont="1" applyBorder="1" applyAlignment="1">
      <alignment wrapText="1"/>
      <protection/>
    </xf>
    <xf numFmtId="0" fontId="9" fillId="0" borderId="10" xfId="43" applyFont="1" applyBorder="1" applyAlignment="1">
      <alignment vertical="center" wrapText="1"/>
      <protection/>
    </xf>
    <xf numFmtId="0" fontId="3" fillId="0" borderId="0" xfId="43" applyFont="1">
      <alignment/>
      <protection/>
    </xf>
    <xf numFmtId="0" fontId="2" fillId="0" borderId="0" xfId="43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 4" xfId="50"/>
    <cellStyle name="Normal_domeniu privat 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zoomScalePageLayoutView="0" workbookViewId="0" topLeftCell="A34">
      <selection activeCell="A32" sqref="A32:J42"/>
    </sheetView>
  </sheetViews>
  <sheetFormatPr defaultColWidth="11.57421875" defaultRowHeight="12.75"/>
  <cols>
    <col min="1" max="1" width="5.00390625" style="1" customWidth="1"/>
    <col min="2" max="2" width="4.57421875" style="1" customWidth="1"/>
    <col min="3" max="3" width="38.57421875" style="1" customWidth="1"/>
    <col min="4" max="4" width="12.8515625" style="1" customWidth="1"/>
    <col min="5" max="5" width="11.421875" style="1" customWidth="1"/>
    <col min="6" max="6" width="10.140625" style="1" customWidth="1"/>
    <col min="7" max="7" width="12.421875" style="1" customWidth="1"/>
    <col min="8" max="8" width="15.57421875" style="1" customWidth="1"/>
    <col min="9" max="9" width="11.57421875" style="1" customWidth="1"/>
    <col min="10" max="10" width="10.421875" style="1" customWidth="1"/>
    <col min="11" max="253" width="9.140625" style="1" customWidth="1"/>
    <col min="254" max="255" width="10.57421875" style="1" customWidth="1"/>
  </cols>
  <sheetData>
    <row r="1" spans="7:10" ht="12.75" customHeight="1">
      <c r="G1" s="40" t="s">
        <v>51</v>
      </c>
      <c r="H1" s="40"/>
      <c r="I1" s="40"/>
      <c r="J1" s="40"/>
    </row>
    <row r="2" spans="2:7" ht="15">
      <c r="B2" s="2"/>
      <c r="C2" s="3" t="s">
        <v>0</v>
      </c>
      <c r="D2" s="4"/>
      <c r="E2" s="4"/>
      <c r="F2" s="4"/>
      <c r="G2" s="4"/>
    </row>
    <row r="3" spans="2:9" ht="12.75" customHeight="1">
      <c r="B3" s="2"/>
      <c r="C3" s="2"/>
      <c r="D3" s="4"/>
      <c r="E3" s="4"/>
      <c r="F3" s="4"/>
      <c r="G3" s="4"/>
      <c r="H3" s="4"/>
      <c r="I3" s="4"/>
    </row>
    <row r="4" spans="2:10" ht="47.25" customHeight="1"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 t="s">
        <v>6</v>
      </c>
      <c r="H4" s="11" t="s">
        <v>7</v>
      </c>
      <c r="I4" s="10" t="s">
        <v>8</v>
      </c>
      <c r="J4" s="12" t="s">
        <v>9</v>
      </c>
    </row>
    <row r="5" spans="2:10" ht="33.75" customHeight="1">
      <c r="B5" s="13">
        <v>1</v>
      </c>
      <c r="C5" s="14" t="s">
        <v>10</v>
      </c>
      <c r="D5" s="15">
        <v>12001378</v>
      </c>
      <c r="E5" s="16" t="s">
        <v>11</v>
      </c>
      <c r="F5" s="16" t="s">
        <v>12</v>
      </c>
      <c r="G5" s="17">
        <v>339771.43</v>
      </c>
      <c r="H5" s="18">
        <v>5868270.4</v>
      </c>
      <c r="I5" s="17">
        <f aca="true" t="shared" si="0" ref="I5:I14">SUM(G5:H5)</f>
        <v>6208041.83</v>
      </c>
      <c r="J5" s="19" t="s">
        <v>13</v>
      </c>
    </row>
    <row r="6" spans="2:10" ht="36" customHeight="1">
      <c r="B6" s="13">
        <v>2</v>
      </c>
      <c r="C6" s="14" t="s">
        <v>14</v>
      </c>
      <c r="D6" s="15">
        <v>12002291</v>
      </c>
      <c r="E6" s="16" t="s">
        <v>11</v>
      </c>
      <c r="F6" s="20">
        <v>25</v>
      </c>
      <c r="G6" s="17">
        <v>390515.45</v>
      </c>
      <c r="H6" s="18">
        <v>3786787.93</v>
      </c>
      <c r="I6" s="17">
        <f t="shared" si="0"/>
        <v>4177303.3800000004</v>
      </c>
      <c r="J6" s="19" t="s">
        <v>13</v>
      </c>
    </row>
    <row r="7" spans="2:10" ht="42" customHeight="1">
      <c r="B7" s="13">
        <v>3</v>
      </c>
      <c r="C7" s="14" t="s">
        <v>15</v>
      </c>
      <c r="D7" s="15">
        <v>12001491</v>
      </c>
      <c r="E7" s="16" t="s">
        <v>11</v>
      </c>
      <c r="F7" s="16" t="s">
        <v>12</v>
      </c>
      <c r="G7" s="17">
        <v>71846.31</v>
      </c>
      <c r="H7" s="21">
        <v>19816998.6</v>
      </c>
      <c r="I7" s="17">
        <f t="shared" si="0"/>
        <v>19888844.91</v>
      </c>
      <c r="J7" s="19" t="s">
        <v>13</v>
      </c>
    </row>
    <row r="8" spans="2:10" ht="38.25" customHeight="1">
      <c r="B8" s="13">
        <v>4</v>
      </c>
      <c r="C8" s="14" t="s">
        <v>16</v>
      </c>
      <c r="D8" s="20">
        <v>12001338</v>
      </c>
      <c r="E8" s="16" t="s">
        <v>11</v>
      </c>
      <c r="F8" s="16" t="s">
        <v>12</v>
      </c>
      <c r="G8" s="17">
        <v>512132.17</v>
      </c>
      <c r="H8" s="21">
        <v>5693442.44</v>
      </c>
      <c r="I8" s="17">
        <f t="shared" si="0"/>
        <v>6205574.61</v>
      </c>
      <c r="J8" s="19" t="s">
        <v>13</v>
      </c>
    </row>
    <row r="9" spans="2:10" ht="42.75" customHeight="1">
      <c r="B9" s="13">
        <v>5</v>
      </c>
      <c r="C9" s="14" t="s">
        <v>17</v>
      </c>
      <c r="D9" s="21">
        <v>12001483</v>
      </c>
      <c r="E9" s="16" t="s">
        <v>11</v>
      </c>
      <c r="F9" s="20">
        <v>25</v>
      </c>
      <c r="G9" s="21">
        <v>380757.45</v>
      </c>
      <c r="H9" s="21">
        <v>5644161.1</v>
      </c>
      <c r="I9" s="22">
        <f t="shared" si="0"/>
        <v>6024918.55</v>
      </c>
      <c r="J9" s="19" t="s">
        <v>13</v>
      </c>
    </row>
    <row r="10" spans="2:10" ht="37.5" customHeight="1">
      <c r="B10" s="13">
        <v>6</v>
      </c>
      <c r="C10" s="14" t="s">
        <v>18</v>
      </c>
      <c r="D10" s="23">
        <v>12001563</v>
      </c>
      <c r="E10" s="16" t="s">
        <v>11</v>
      </c>
      <c r="F10" s="16" t="s">
        <v>12</v>
      </c>
      <c r="G10" s="21">
        <v>463546.39</v>
      </c>
      <c r="H10" s="21">
        <v>424699.99</v>
      </c>
      <c r="I10" s="24">
        <f t="shared" si="0"/>
        <v>888246.38</v>
      </c>
      <c r="J10" s="19" t="s">
        <v>13</v>
      </c>
    </row>
    <row r="11" spans="2:10" ht="33" customHeight="1">
      <c r="B11" s="13">
        <v>7</v>
      </c>
      <c r="C11" s="14" t="s">
        <v>19</v>
      </c>
      <c r="D11" s="23">
        <v>12002353</v>
      </c>
      <c r="E11" s="16" t="s">
        <v>11</v>
      </c>
      <c r="F11" s="20">
        <v>25</v>
      </c>
      <c r="G11" s="21">
        <v>67365.46</v>
      </c>
      <c r="H11" s="25">
        <v>3136108.5</v>
      </c>
      <c r="I11" s="24">
        <f t="shared" si="0"/>
        <v>3203473.96</v>
      </c>
      <c r="J11" s="19" t="s">
        <v>13</v>
      </c>
    </row>
    <row r="12" spans="2:10" ht="33" customHeight="1">
      <c r="B12" s="13">
        <v>8</v>
      </c>
      <c r="C12" s="14" t="s">
        <v>20</v>
      </c>
      <c r="D12" s="23">
        <v>12002260</v>
      </c>
      <c r="E12" s="16" t="s">
        <v>11</v>
      </c>
      <c r="F12" s="16" t="s">
        <v>12</v>
      </c>
      <c r="G12" s="21">
        <v>364487.93</v>
      </c>
      <c r="H12" s="21">
        <v>3833791.84</v>
      </c>
      <c r="I12" s="24">
        <f t="shared" si="0"/>
        <v>4198279.77</v>
      </c>
      <c r="J12" s="19" t="s">
        <v>13</v>
      </c>
    </row>
    <row r="13" spans="2:10" ht="43.5" customHeight="1">
      <c r="B13" s="13">
        <v>9</v>
      </c>
      <c r="C13" s="14" t="s">
        <v>21</v>
      </c>
      <c r="D13" s="26">
        <v>12001283</v>
      </c>
      <c r="E13" s="16" t="s">
        <v>11</v>
      </c>
      <c r="F13" s="16" t="s">
        <v>12</v>
      </c>
      <c r="G13" s="25">
        <v>82485.42</v>
      </c>
      <c r="H13" s="21">
        <v>1546131.5</v>
      </c>
      <c r="I13" s="27">
        <f t="shared" si="0"/>
        <v>1628616.92</v>
      </c>
      <c r="J13" s="19" t="s">
        <v>13</v>
      </c>
    </row>
    <row r="14" spans="2:10" ht="33.75" customHeight="1">
      <c r="B14" s="13">
        <v>10</v>
      </c>
      <c r="C14" s="14" t="s">
        <v>22</v>
      </c>
      <c r="D14" s="26">
        <v>12002344</v>
      </c>
      <c r="E14" s="16" t="s">
        <v>11</v>
      </c>
      <c r="F14" s="20">
        <v>25</v>
      </c>
      <c r="G14" s="21">
        <v>533903.08</v>
      </c>
      <c r="H14" s="21" t="s">
        <v>23</v>
      </c>
      <c r="I14" s="24">
        <f t="shared" si="0"/>
        <v>533903.08</v>
      </c>
      <c r="J14" s="19" t="s">
        <v>13</v>
      </c>
    </row>
    <row r="15" spans="2:10" ht="30.75" customHeight="1">
      <c r="B15" s="13">
        <v>11</v>
      </c>
      <c r="C15" s="28" t="s">
        <v>24</v>
      </c>
      <c r="D15" s="26"/>
      <c r="E15" s="16" t="s">
        <v>25</v>
      </c>
      <c r="F15" s="26">
        <v>35</v>
      </c>
      <c r="G15" s="21"/>
      <c r="H15" s="21"/>
      <c r="I15" s="29">
        <f>8575107.26*3.65%</f>
        <v>312991.41498999996</v>
      </c>
      <c r="J15" s="19" t="s">
        <v>26</v>
      </c>
    </row>
    <row r="16" spans="2:10" ht="30.75" customHeight="1">
      <c r="B16" s="13">
        <v>12</v>
      </c>
      <c r="C16" s="28" t="s">
        <v>27</v>
      </c>
      <c r="D16" s="23"/>
      <c r="E16" s="16" t="s">
        <v>25</v>
      </c>
      <c r="F16" s="23">
        <v>35</v>
      </c>
      <c r="G16" s="21"/>
      <c r="H16" s="21"/>
      <c r="I16" s="29">
        <f>8575107.26*0.79%</f>
        <v>67743.347354</v>
      </c>
      <c r="J16" s="19" t="s">
        <v>26</v>
      </c>
    </row>
    <row r="17" spans="2:10" ht="33.75" customHeight="1">
      <c r="B17" s="13">
        <v>13</v>
      </c>
      <c r="C17" s="28" t="s">
        <v>28</v>
      </c>
      <c r="D17" s="26"/>
      <c r="E17" s="16" t="s">
        <v>25</v>
      </c>
      <c r="F17" s="26">
        <v>35</v>
      </c>
      <c r="G17" s="21"/>
      <c r="H17" s="21"/>
      <c r="I17" s="29">
        <f>8575107.26*18.32%</f>
        <v>1570959.650032</v>
      </c>
      <c r="J17" s="19" t="s">
        <v>26</v>
      </c>
    </row>
    <row r="18" spans="2:10" ht="36.75" customHeight="1">
      <c r="B18" s="13">
        <v>14</v>
      </c>
      <c r="C18" s="28" t="s">
        <v>29</v>
      </c>
      <c r="D18" s="30"/>
      <c r="E18" s="16" t="s">
        <v>25</v>
      </c>
      <c r="F18" s="23">
        <v>35</v>
      </c>
      <c r="G18" s="31"/>
      <c r="H18" s="21"/>
      <c r="I18" s="29">
        <f>8575107.26*8.5%</f>
        <v>728884.1171</v>
      </c>
      <c r="J18" s="19" t="s">
        <v>26</v>
      </c>
    </row>
    <row r="19" spans="2:10" ht="36.75" customHeight="1">
      <c r="B19" s="13">
        <v>15</v>
      </c>
      <c r="C19" s="28" t="s">
        <v>30</v>
      </c>
      <c r="D19" s="21"/>
      <c r="E19" s="16" t="s">
        <v>25</v>
      </c>
      <c r="F19" s="26">
        <v>35</v>
      </c>
      <c r="G19" s="21"/>
      <c r="H19" s="21"/>
      <c r="I19" s="29">
        <f>8575107.26*23.16%</f>
        <v>1985994.841416</v>
      </c>
      <c r="J19" s="19" t="s">
        <v>26</v>
      </c>
    </row>
    <row r="20" spans="2:10" ht="41.25" customHeight="1">
      <c r="B20" s="13">
        <v>16</v>
      </c>
      <c r="C20" s="28" t="s">
        <v>31</v>
      </c>
      <c r="D20" s="21"/>
      <c r="E20" s="16" t="s">
        <v>25</v>
      </c>
      <c r="F20" s="23">
        <v>35</v>
      </c>
      <c r="G20" s="21"/>
      <c r="H20" s="21"/>
      <c r="I20" s="29">
        <f>8575107.26*2.03%</f>
        <v>174074.677378</v>
      </c>
      <c r="J20" s="19" t="s">
        <v>26</v>
      </c>
    </row>
    <row r="21" spans="2:10" ht="21" customHeight="1">
      <c r="B21" s="13">
        <v>17</v>
      </c>
      <c r="C21" s="28" t="s">
        <v>32</v>
      </c>
      <c r="D21" s="19"/>
      <c r="E21" s="16" t="s">
        <v>25</v>
      </c>
      <c r="F21" s="26">
        <v>35</v>
      </c>
      <c r="G21" s="21"/>
      <c r="H21" s="21"/>
      <c r="I21" s="29">
        <f>8575107.26*29.86%</f>
        <v>2560527.0278359996</v>
      </c>
      <c r="J21" s="19" t="s">
        <v>26</v>
      </c>
    </row>
    <row r="22" spans="2:10" ht="36" customHeight="1">
      <c r="B22" s="13">
        <v>18</v>
      </c>
      <c r="C22" s="28" t="s">
        <v>33</v>
      </c>
      <c r="D22" s="19"/>
      <c r="E22" s="16" t="s">
        <v>25</v>
      </c>
      <c r="F22" s="23">
        <v>35</v>
      </c>
      <c r="G22" s="21"/>
      <c r="H22" s="21"/>
      <c r="I22" s="29">
        <f>8575107.26*10.76%</f>
        <v>922681.541176</v>
      </c>
      <c r="J22" s="19" t="s">
        <v>26</v>
      </c>
    </row>
    <row r="23" spans="2:10" ht="42.75" customHeight="1">
      <c r="B23" s="32">
        <v>19</v>
      </c>
      <c r="C23" s="28" t="s">
        <v>34</v>
      </c>
      <c r="D23" s="19"/>
      <c r="E23" s="16" t="s">
        <v>25</v>
      </c>
      <c r="F23" s="26">
        <v>35</v>
      </c>
      <c r="G23" s="21"/>
      <c r="H23" s="21"/>
      <c r="I23" s="29">
        <f>8575107.26*2.93%</f>
        <v>251250.64271800002</v>
      </c>
      <c r="J23" s="19" t="s">
        <v>26</v>
      </c>
    </row>
    <row r="24" spans="2:10" ht="33.75" customHeight="1">
      <c r="B24" s="13">
        <v>20</v>
      </c>
      <c r="C24" s="28" t="s">
        <v>35</v>
      </c>
      <c r="D24" s="19"/>
      <c r="E24" s="16" t="s">
        <v>25</v>
      </c>
      <c r="F24" s="23">
        <v>35</v>
      </c>
      <c r="G24" s="21"/>
      <c r="H24" s="21"/>
      <c r="I24" s="29">
        <f>22160.68/514169.08*664885.23</f>
        <v>28656.543911112665</v>
      </c>
      <c r="J24" s="19" t="s">
        <v>26</v>
      </c>
    </row>
    <row r="25" spans="2:10" ht="38.25" customHeight="1">
      <c r="B25" s="13">
        <v>21</v>
      </c>
      <c r="C25" s="28" t="s">
        <v>36</v>
      </c>
      <c r="D25" s="19"/>
      <c r="E25" s="16" t="s">
        <v>25</v>
      </c>
      <c r="F25" s="26">
        <v>35</v>
      </c>
      <c r="G25" s="21"/>
      <c r="H25" s="21"/>
      <c r="I25" s="29">
        <f>63397.05/514169.08*664885.23</f>
        <v>81980.3520090541</v>
      </c>
      <c r="J25" s="19" t="s">
        <v>26</v>
      </c>
    </row>
    <row r="26" spans="2:10" ht="28.5" customHeight="1">
      <c r="B26" s="13">
        <v>22</v>
      </c>
      <c r="C26" s="28" t="s">
        <v>37</v>
      </c>
      <c r="D26" s="33"/>
      <c r="E26" s="16" t="s">
        <v>25</v>
      </c>
      <c r="F26" s="23">
        <v>35</v>
      </c>
      <c r="G26" s="34"/>
      <c r="H26" s="34"/>
      <c r="I26" s="29">
        <f>74554.52/514169.08*664885.23</f>
        <v>96408.36274662724</v>
      </c>
      <c r="J26" s="19" t="s">
        <v>26</v>
      </c>
    </row>
    <row r="27" spans="2:10" ht="38.25" customHeight="1">
      <c r="B27" s="32">
        <v>23</v>
      </c>
      <c r="C27" s="28" t="s">
        <v>38</v>
      </c>
      <c r="D27" s="33"/>
      <c r="E27" s="16" t="s">
        <v>25</v>
      </c>
      <c r="F27" s="26">
        <v>35</v>
      </c>
      <c r="G27" s="34"/>
      <c r="H27" s="34"/>
      <c r="I27" s="29">
        <f>29976.06/514169.08*664885.23</f>
        <v>38762.812317679236</v>
      </c>
      <c r="J27" s="19" t="s">
        <v>26</v>
      </c>
    </row>
    <row r="28" spans="2:10" ht="42" customHeight="1">
      <c r="B28" s="13">
        <v>24</v>
      </c>
      <c r="C28" s="28" t="s">
        <v>39</v>
      </c>
      <c r="D28" s="33"/>
      <c r="E28" s="16" t="s">
        <v>25</v>
      </c>
      <c r="F28" s="23">
        <v>35</v>
      </c>
      <c r="G28" s="34"/>
      <c r="H28" s="34"/>
      <c r="I28" s="29">
        <f>90031.01/514169.08*664885.23</f>
        <v>116421.40906447018</v>
      </c>
      <c r="J28" s="19" t="s">
        <v>26</v>
      </c>
    </row>
    <row r="29" spans="2:10" ht="32.25" customHeight="1">
      <c r="B29" s="13">
        <v>25</v>
      </c>
      <c r="C29" s="28" t="s">
        <v>40</v>
      </c>
      <c r="D29" s="33"/>
      <c r="E29" s="16" t="s">
        <v>25</v>
      </c>
      <c r="F29" s="26">
        <v>35</v>
      </c>
      <c r="G29" s="34"/>
      <c r="H29" s="34"/>
      <c r="I29" s="29">
        <f>25605.62/514169.08*664885.23</f>
        <v>33111.28421606487</v>
      </c>
      <c r="J29" s="19" t="s">
        <v>26</v>
      </c>
    </row>
    <row r="30" spans="2:10" ht="31.5" customHeight="1">
      <c r="B30" s="13">
        <v>26</v>
      </c>
      <c r="C30" s="28" t="s">
        <v>41</v>
      </c>
      <c r="D30" s="33"/>
      <c r="E30" s="16" t="s">
        <v>25</v>
      </c>
      <c r="F30" s="23">
        <v>35</v>
      </c>
      <c r="G30" s="34"/>
      <c r="H30" s="34"/>
      <c r="I30" s="29">
        <f>67458.98/514169.08*664885.23</f>
        <v>87232.93791385782</v>
      </c>
      <c r="J30" s="19" t="s">
        <v>26</v>
      </c>
    </row>
    <row r="31" spans="2:10" ht="38.25" customHeight="1">
      <c r="B31" s="32">
        <v>27</v>
      </c>
      <c r="C31" s="28" t="s">
        <v>42</v>
      </c>
      <c r="D31" s="33"/>
      <c r="E31" s="16" t="s">
        <v>25</v>
      </c>
      <c r="F31" s="26">
        <v>35</v>
      </c>
      <c r="G31" s="34"/>
      <c r="H31" s="34"/>
      <c r="I31" s="29">
        <f>52959.42/514169.08*664885.23</f>
        <v>68483.18484527813</v>
      </c>
      <c r="J31" s="19" t="s">
        <v>26</v>
      </c>
    </row>
    <row r="32" spans="2:10" ht="33" customHeight="1">
      <c r="B32" s="13">
        <v>28</v>
      </c>
      <c r="C32" s="28" t="s">
        <v>43</v>
      </c>
      <c r="D32" s="33"/>
      <c r="E32" s="16" t="s">
        <v>25</v>
      </c>
      <c r="F32" s="23">
        <v>35</v>
      </c>
      <c r="G32" s="34"/>
      <c r="H32" s="34"/>
      <c r="I32" s="29">
        <f>33061.07/514169.08*664885.23</f>
        <v>42752.11790447629</v>
      </c>
      <c r="J32" s="19" t="s">
        <v>26</v>
      </c>
    </row>
    <row r="33" spans="2:10" ht="33" customHeight="1">
      <c r="B33" s="13">
        <v>29</v>
      </c>
      <c r="C33" s="28" t="s">
        <v>44</v>
      </c>
      <c r="D33" s="33"/>
      <c r="E33" s="16" t="s">
        <v>25</v>
      </c>
      <c r="F33" s="26">
        <v>35</v>
      </c>
      <c r="G33" s="34"/>
      <c r="H33" s="34"/>
      <c r="I33" s="29">
        <f>54964.67/514169.08*664885.23</f>
        <v>71076.22507137943</v>
      </c>
      <c r="J33" s="19" t="s">
        <v>26</v>
      </c>
    </row>
    <row r="34" spans="2:10" ht="36" customHeight="1">
      <c r="B34" s="21">
        <v>30</v>
      </c>
      <c r="C34" s="35" t="s">
        <v>45</v>
      </c>
      <c r="D34" s="19">
        <v>12003146</v>
      </c>
      <c r="E34" s="36"/>
      <c r="F34" s="36"/>
      <c r="G34" s="21">
        <v>3914944.98</v>
      </c>
      <c r="H34" s="21">
        <v>297352</v>
      </c>
      <c r="I34" s="21">
        <v>3617592.98</v>
      </c>
      <c r="J34" s="26" t="s">
        <v>46</v>
      </c>
    </row>
    <row r="35" spans="2:10" ht="51" customHeight="1">
      <c r="B35" s="13">
        <v>31</v>
      </c>
      <c r="C35" s="37" t="s">
        <v>47</v>
      </c>
      <c r="D35" s="19">
        <v>42001791</v>
      </c>
      <c r="E35" s="16" t="s">
        <v>48</v>
      </c>
      <c r="F35" s="19"/>
      <c r="G35" s="21">
        <v>1029856.69</v>
      </c>
      <c r="H35" s="21">
        <v>135125.15</v>
      </c>
      <c r="I35" s="21">
        <v>1164981.84</v>
      </c>
      <c r="J35" s="19" t="s">
        <v>13</v>
      </c>
    </row>
    <row r="36" spans="2:10" ht="58.5" customHeight="1">
      <c r="B36" s="13">
        <v>32</v>
      </c>
      <c r="C36" s="37" t="s">
        <v>49</v>
      </c>
      <c r="D36" s="19">
        <v>42001706</v>
      </c>
      <c r="E36" s="16" t="s">
        <v>48</v>
      </c>
      <c r="F36" s="19"/>
      <c r="G36" s="19">
        <v>766167.84</v>
      </c>
      <c r="H36" s="19">
        <v>164372.82</v>
      </c>
      <c r="I36" s="19">
        <v>930540.66</v>
      </c>
      <c r="J36" s="19" t="s">
        <v>13</v>
      </c>
    </row>
    <row r="37" spans="2:10" ht="46.5" customHeight="1">
      <c r="B37" s="21">
        <v>33</v>
      </c>
      <c r="C37" s="38" t="s">
        <v>50</v>
      </c>
      <c r="D37" s="19">
        <v>42001728</v>
      </c>
      <c r="E37" s="16" t="s">
        <v>48</v>
      </c>
      <c r="F37" s="19"/>
      <c r="G37" s="19">
        <v>264468.23</v>
      </c>
      <c r="H37" s="19">
        <v>102504.54</v>
      </c>
      <c r="I37" s="19">
        <v>366972.77</v>
      </c>
      <c r="J37" s="19" t="s">
        <v>13</v>
      </c>
    </row>
    <row r="39" ht="15">
      <c r="C39" s="39" t="s">
        <v>52</v>
      </c>
    </row>
    <row r="40" ht="21.75" customHeight="1">
      <c r="C40" s="1" t="s">
        <v>53</v>
      </c>
    </row>
    <row r="42" ht="66" customHeight="1"/>
  </sheetData>
  <sheetProtection selectLockedCells="1" selectUnlockedCells="1"/>
  <mergeCells count="1">
    <mergeCell ref="G1:J1"/>
  </mergeCells>
  <printOptions/>
  <pageMargins left="0.31527777777777777" right="0.31527777777777777" top="0.39375" bottom="0.5604166666666667" header="0.5118055555555555" footer="0.39375"/>
  <pageSetup horizontalDpi="300" verticalDpi="300" orientation="landscape" paperSize="9" r:id="rId1"/>
  <headerFooter alignWithMargins="0">
    <oddFooter>&amp;C&amp;"Times New Roman,Regular"&amp;12Page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37:J37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37:J37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sapl11</dc:creator>
  <cp:keywords/>
  <dc:description/>
  <cp:lastModifiedBy>utilizator sapl13</cp:lastModifiedBy>
  <cp:lastPrinted>2018-03-28T13:37:52Z</cp:lastPrinted>
  <dcterms:created xsi:type="dcterms:W3CDTF">2018-03-27T07:48:41Z</dcterms:created>
  <dcterms:modified xsi:type="dcterms:W3CDTF">2018-03-28T13:44:50Z</dcterms:modified>
  <cp:category/>
  <cp:version/>
  <cp:contentType/>
  <cp:contentStatus/>
</cp:coreProperties>
</file>